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320" windowHeight="89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<sst xmlns="http://schemas.openxmlformats.org/spreadsheetml/2006/main" count="31" uniqueCount="31">
  <si>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T1/K</t>
  </si>
  <si>
    <t>T2/K</t>
  </si>
  <si>
    <t>1/T1</t>
  </si>
  <si>
    <t>1/T2</t>
  </si>
  <si>
    <t>ΔH</t>
  </si>
  <si>
    <t>Eqn. Van't Hoff</t>
  </si>
  <si>
    <t>ln(K2/K1)=ΔH/R(1/T1-1/T2)</t>
  </si>
  <si>
    <t>R</t>
  </si>
  <si>
    <t>J/(Kmol)</t>
  </si>
  <si>
    <t>J/mol</t>
  </si>
  <si>
    <t>lnK2-lnK1=</t>
  </si>
  <si>
    <t>lnK2=</t>
  </si>
  <si>
    <t>K2=</t>
  </si>
  <si>
    <t>M(C6H6)/(g/mol)</t>
  </si>
  <si>
    <t>[C6H6]acqua @5°C=</t>
  </si>
  <si>
    <t>ug/l</t>
  </si>
  <si>
    <t>=</t>
  </si>
  <si>
    <t>g/l</t>
  </si>
  <si>
    <t>mol/l</t>
  </si>
  <si>
    <t>K=[C6H6]aria/[C6H6]acqua</t>
  </si>
  <si>
    <t>K @ 25°C</t>
  </si>
  <si>
    <t xml:space="preserve"> =K @ 5°C</t>
  </si>
  <si>
    <t>[C6H6]aria=</t>
  </si>
  <si>
    <t>Q(C6H6)aria=</t>
  </si>
  <si>
    <t>Varia</t>
  </si>
  <si>
    <t>Vacqua</t>
  </si>
  <si>
    <t>Q(C6H6)acqua=</t>
  </si>
  <si>
    <t>Q(C6H6)tot=</t>
  </si>
  <si>
    <t>[C6H6]acqua originale=</t>
  </si>
  <si>
    <t>errore percentuale=</t>
  </si>
  <si>
    <t>%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</si>
</sst>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1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="115" zoomScaleNormal="115" workbookViewId="0" topLeftCell="A1">
      <selection activeCell="E13" sqref="E13"/>
    </sheetView>
  </sheetViews>
  <sheetFormatPr defaultColWidth="9.140625" defaultRowHeight="12.75"/>
  <cols>
    <col min="1" max="1" width="23.8515625" style="0" customWidth="1"/>
    <col min="4" max="4" width="19.28125" style="0" customWidth="1"/>
    <col min="5" max="5" width="9.57421875" style="0" bestFit="1" customWidth="1"/>
    <col min="6" max="6" width="15.57421875" style="0" customWidth="1"/>
  </cols>
  <sheetData>
    <row r="2" spans="1:8" ht="12.75">
      <c r="A2" s="5" t="s">
        <v>14</v>
      </c>
      <c r="B2">
        <v>100</v>
      </c>
      <c r="C2" t="s">
        <v>15</v>
      </c>
      <c r="D2" t="s">
        <v>16</v>
      </c>
      <c r="E2" s="1">
        <v>0.0001</v>
      </c>
      <c r="F2" t="s">
        <v>17</v>
      </c>
      <c r="G2" s="4">
        <f>E2/$F$5</f>
        <v>1.2820512820512822E-06</v>
      </c>
      <c r="H2" s="2" t="s">
        <v>18</v>
      </c>
    </row>
    <row r="3" ht="12.75">
      <c r="A3" t="s">
        <v>19</v>
      </c>
    </row>
    <row r="4" spans="1:9" s="6" customFormat="1" ht="12.75">
      <c r="A4" s="5" t="s">
        <v>20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13</v>
      </c>
      <c r="G4" s="7"/>
      <c r="H4" s="5" t="s">
        <v>24</v>
      </c>
      <c r="I4" s="5" t="s">
        <v>25</v>
      </c>
    </row>
    <row r="5" spans="1:9" ht="12.75">
      <c r="A5" s="4">
        <v>0.21</v>
      </c>
      <c r="B5">
        <f>25+273.15</f>
        <v>298.15</v>
      </c>
      <c r="C5">
        <f>5+273.15</f>
        <v>278.15</v>
      </c>
      <c r="D5">
        <f>1/B5</f>
        <v>0.0033540164346805303</v>
      </c>
      <c r="E5">
        <f>1/C5</f>
        <v>0.0035951824555096176</v>
      </c>
      <c r="F5">
        <f>6*12+6</f>
        <v>78</v>
      </c>
      <c r="H5">
        <v>0.9</v>
      </c>
      <c r="I5">
        <v>0.1</v>
      </c>
    </row>
    <row r="7" spans="1:3" ht="12.75">
      <c r="A7" s="5" t="s">
        <v>4</v>
      </c>
      <c r="C7" s="3" t="s">
        <v>5</v>
      </c>
    </row>
    <row r="8" spans="1:3" ht="12.75">
      <c r="A8">
        <v>29700</v>
      </c>
      <c r="B8" t="s">
        <v>9</v>
      </c>
      <c r="C8" s="3" t="s">
        <v>6</v>
      </c>
    </row>
    <row r="9" ht="12.75">
      <c r="A9" s="5" t="s">
        <v>7</v>
      </c>
    </row>
    <row r="10" spans="1:5" ht="12.75">
      <c r="A10">
        <v>8.3145</v>
      </c>
      <c r="B10" t="s">
        <v>8</v>
      </c>
      <c r="D10" t="s">
        <v>10</v>
      </c>
      <c r="E10" s="1">
        <f>A8/A10*(D5-E5)</f>
        <v>-0.8614626037192725</v>
      </c>
    </row>
    <row r="11" spans="4:5" ht="12.75">
      <c r="D11" t="s">
        <v>11</v>
      </c>
      <c r="E11" s="1">
        <f>E10+LN(A5)</f>
        <v>-2.4221103519839406</v>
      </c>
    </row>
    <row r="12" spans="4:6" ht="12.75">
      <c r="D12" s="2" t="s">
        <v>12</v>
      </c>
      <c r="E12" s="4">
        <f>EXP(E11)</f>
        <v>0.0887341594183618</v>
      </c>
      <c r="F12" t="s">
        <v>21</v>
      </c>
    </row>
    <row r="14" spans="4:5" ht="12.75">
      <c r="D14" t="s">
        <v>22</v>
      </c>
      <c r="E14" s="1">
        <f>E12*G2</f>
        <v>1.137617428440536E-07</v>
      </c>
    </row>
    <row r="15" spans="4:5" ht="12.75">
      <c r="D15" t="s">
        <v>23</v>
      </c>
      <c r="E15" s="1">
        <f>E14*H5</f>
        <v>1.0238556855964824E-07</v>
      </c>
    </row>
    <row r="16" spans="4:5" ht="12.75">
      <c r="D16" t="s">
        <v>26</v>
      </c>
      <c r="E16" s="1">
        <f>G2*I5</f>
        <v>1.2820512820512824E-07</v>
      </c>
    </row>
    <row r="17" spans="4:5" ht="12.75">
      <c r="D17" t="s">
        <v>27</v>
      </c>
      <c r="E17" s="1">
        <f>E15+E16</f>
        <v>2.3059069676477648E-07</v>
      </c>
    </row>
    <row r="18" spans="4:5" ht="12.75">
      <c r="D18" s="2" t="s">
        <v>28</v>
      </c>
      <c r="E18" s="4">
        <f>E17/I5</f>
        <v>2.305906967647765E-06</v>
      </c>
    </row>
    <row r="19" spans="4:6" ht="12.75">
      <c r="D19" t="s">
        <v>29</v>
      </c>
      <c r="E19" s="8">
        <f>100*(E18-G2)/G2</f>
        <v>79.86074347652563</v>
      </c>
      <c r="F19" t="s">
        <v>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Giampaolo Zuccheri </dc:creator>
  <cp:keywords/>
  <dc:description/>
  <cp:lastModifiedBy>Giampaolo Zuccheri </cp:lastModifiedBy>
  <dcterms:created xsi:type="dcterms:W3CDTF">2012-04-27T08:01:07Z</dcterms:created>
  <dcterms:modified xsi:type="dcterms:W3CDTF">2012-04-27T08:24:56Z</dcterms:modified>
  <cp:category/>
  <cp:version/>
  <cp:contentType/>
  <cp:contentStatus/>
</cp:coreProperties>
</file>